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uzanne\Ardrey Kell PTSO\Budgets\2021-2022\"/>
    </mc:Choice>
  </mc:AlternateContent>
  <xr:revisionPtr revIDLastSave="0" documentId="8_{ADAC9105-4EFB-48BF-A498-E36A838871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-2022 Budget" sheetId="1" r:id="rId1"/>
  </sheets>
  <definedNames>
    <definedName name="_xlnm.Print_Area" localSheetId="0">'2021-2022 Budget'!$A$1:$J$59</definedName>
  </definedNames>
  <calcPr calcId="191029"/>
</workbook>
</file>

<file path=xl/calcChain.xml><?xml version="1.0" encoding="utf-8"?>
<calcChain xmlns="http://schemas.openxmlformats.org/spreadsheetml/2006/main">
  <c r="I49" i="1" l="1"/>
  <c r="C48" i="1"/>
  <c r="C47" i="1"/>
  <c r="C40" i="1"/>
  <c r="E26" i="1"/>
  <c r="C26" i="1"/>
  <c r="C38" i="1"/>
  <c r="C35" i="1"/>
  <c r="H33" i="1"/>
  <c r="E33" i="1"/>
  <c r="B33" i="1"/>
  <c r="C33" i="1" s="1"/>
  <c r="H31" i="1"/>
  <c r="D31" i="1"/>
  <c r="D49" i="1" s="1"/>
  <c r="B31" i="1"/>
  <c r="C31" i="1" s="1"/>
  <c r="H30" i="1"/>
  <c r="B30" i="1"/>
  <c r="C30" i="1" s="1"/>
  <c r="H29" i="1"/>
  <c r="E29" i="1"/>
  <c r="B29" i="1"/>
  <c r="C29" i="1" s="1"/>
  <c r="H28" i="1"/>
  <c r="C28" i="1"/>
  <c r="C24" i="1"/>
  <c r="E23" i="1"/>
  <c r="C23" i="1"/>
  <c r="C19" i="1"/>
  <c r="B18" i="1"/>
  <c r="C16" i="1"/>
  <c r="I13" i="1"/>
  <c r="G13" i="1"/>
  <c r="E13" i="1"/>
  <c r="D13" i="1"/>
  <c r="B13" i="1"/>
  <c r="C11" i="1"/>
  <c r="H13" i="1"/>
  <c r="C10" i="1"/>
  <c r="C9" i="1"/>
  <c r="C8" i="1"/>
  <c r="C7" i="1"/>
  <c r="G18" i="1" l="1"/>
  <c r="G49" i="1" s="1"/>
  <c r="C13" i="1"/>
  <c r="E49" i="1"/>
  <c r="B49" i="1"/>
  <c r="C49" i="1" s="1"/>
  <c r="C18" i="1"/>
  <c r="H49" i="1"/>
</calcChain>
</file>

<file path=xl/sharedStrings.xml><?xml version="1.0" encoding="utf-8"?>
<sst xmlns="http://schemas.openxmlformats.org/spreadsheetml/2006/main" count="62" uniqueCount="58">
  <si>
    <t>Ardrey Kell PTSO</t>
  </si>
  <si>
    <t>2014-15</t>
  </si>
  <si>
    <t>2015-16</t>
  </si>
  <si>
    <t>2016-17</t>
  </si>
  <si>
    <t>YTD</t>
  </si>
  <si>
    <t>YTD vs. Budget</t>
  </si>
  <si>
    <t>To balance</t>
  </si>
  <si>
    <t>Final</t>
  </si>
  <si>
    <t>Revised</t>
  </si>
  <si>
    <t>Notes</t>
  </si>
  <si>
    <t>Capital Campaign</t>
  </si>
  <si>
    <t>BTS Packet Reimbursement</t>
  </si>
  <si>
    <t>Membership</t>
  </si>
  <si>
    <t>Sales Tax Refunds</t>
  </si>
  <si>
    <t>Beautification/Grounds</t>
  </si>
  <si>
    <t>Benevolences</t>
  </si>
  <si>
    <t>Educational Support</t>
  </si>
  <si>
    <t>Health Room/Front Office</t>
  </si>
  <si>
    <t>Supplies for Health Room</t>
  </si>
  <si>
    <t>BTS Orientation Events</t>
  </si>
  <si>
    <t>Hospitality:</t>
  </si>
  <si>
    <t xml:space="preserve">  Back to School Teacher Luncheon</t>
  </si>
  <si>
    <t xml:space="preserve">  Holiday Reception</t>
  </si>
  <si>
    <t xml:space="preserve">  End of year Luncheon</t>
  </si>
  <si>
    <t xml:space="preserve">  Teacher Appreciation Week</t>
  </si>
  <si>
    <t xml:space="preserve">Principal's Funds: </t>
  </si>
  <si>
    <t xml:space="preserve">  Discretionary</t>
  </si>
  <si>
    <t>Insurance</t>
  </si>
  <si>
    <t>$355/Sept - AIM Annual Insurance Policy</t>
  </si>
  <si>
    <t>BTS Packet Printing Expenses</t>
  </si>
  <si>
    <t>Office/Operating Expenses</t>
  </si>
  <si>
    <t>Bank Fees</t>
  </si>
  <si>
    <t>Acct Software fees and Service Charges</t>
  </si>
  <si>
    <t>Scholarships</t>
  </si>
  <si>
    <t>EXPENSES</t>
  </si>
  <si>
    <t>Misc Income</t>
  </si>
  <si>
    <t>Harris Teeter Links</t>
  </si>
  <si>
    <t>Winterfest/Springfest</t>
  </si>
  <si>
    <t xml:space="preserve">  Staff Birthday Cakes</t>
  </si>
  <si>
    <t xml:space="preserve">  Staff meetings/other</t>
  </si>
  <si>
    <t xml:space="preserve">  Shredding</t>
  </si>
  <si>
    <t>ProShred ($92.00/mo x 12 months)</t>
  </si>
  <si>
    <t xml:space="preserve">  Annual Domain Name Renewal</t>
  </si>
  <si>
    <t xml:space="preserve">  Stamps</t>
  </si>
  <si>
    <t xml:space="preserve">   Annual eCommerce Renewal</t>
  </si>
  <si>
    <t>REVENUE</t>
  </si>
  <si>
    <t>TOTAL REVENUE</t>
  </si>
  <si>
    <t>TOTAL EXPENSES</t>
  </si>
  <si>
    <t>Ten $1,000 scholarships</t>
  </si>
  <si>
    <t xml:space="preserve">   Traffic Officers</t>
  </si>
  <si>
    <t xml:space="preserve">   Misc</t>
  </si>
  <si>
    <t>Teacher events (ie. Ice cream social, donuts, etc), supplies for monthly staff meetings</t>
  </si>
  <si>
    <t>Gift cards, Misc funding for teacher events, backpacks, etc.</t>
  </si>
  <si>
    <t>Go Play Save Books</t>
  </si>
  <si>
    <t>Approved 2021-2022 Budget</t>
  </si>
  <si>
    <t>2021-2022</t>
  </si>
  <si>
    <t>Approved</t>
  </si>
  <si>
    <t xml:space="preserve">  Office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</si>
</sst>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/>
    <xf numFmtId="0" fontId="0" fillId="0" borderId="0" xfId="0" applyAlignment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" fontId="6" fillId="0" borderId="0" xfId="0" applyNumberFormat="1" applyFont="1"/>
    <xf numFmtId="4" fontId="8" fillId="0" borderId="0" xfId="1" applyNumberFormat="1" applyFont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" fontId="0" fillId="0" borderId="0" xfId="0" applyNumberFormat="1" applyFill="1" applyBorder="1"/>
    <xf numFmtId="4" fontId="0" fillId="0" borderId="0" xfId="0" applyNumberFormat="1" applyFont="1" applyFill="1" applyBorder="1"/>
    <xf numFmtId="4" fontId="0" fillId="0" borderId="0" xfId="0" applyNumberFormat="1"/>
    <xf numFmtId="164" fontId="0" fillId="0" borderId="0" xfId="0" applyNumberFormat="1"/>
    <xf numFmtId="39" fontId="9" fillId="0" borderId="0" xfId="0" applyNumberFormat="1" applyFont="1"/>
    <xf numFmtId="0" fontId="9" fillId="0" borderId="0" xfId="0" applyFont="1"/>
    <xf numFmtId="4" fontId="8" fillId="0" borderId="0" xfId="1" applyNumberFormat="1" applyFont="1"/>
    <xf numFmtId="4" fontId="8" fillId="0" borderId="0" xfId="0" applyNumberFormat="1" applyFont="1"/>
    <xf numFmtId="4" fontId="7" fillId="0" borderId="0" xfId="0" applyNumberFormat="1" applyFont="1"/>
    <xf numFmtId="4" fontId="9" fillId="0" borderId="0" xfId="0" applyNumberFormat="1" applyFont="1"/>
    <xf numFmtId="4" fontId="6" fillId="2" borderId="0" xfId="0" applyNumberFormat="1" applyFont="1" applyFill="1"/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4" fontId="0" fillId="0" borderId="0" xfId="0" applyNumberFormat="1" applyFont="1"/>
    <xf numFmtId="4" fontId="9" fillId="0" borderId="0" xfId="0" applyNumberFormat="1" applyFont="1" applyAlignment="1">
      <alignment wrapText="1"/>
    </xf>
    <xf numFmtId="4" fontId="7" fillId="0" borderId="0" xfId="1" applyNumberFormat="1" applyFont="1"/>
    <xf numFmtId="0" fontId="7" fillId="0" borderId="0" xfId="0" applyFont="1"/>
    <xf numFmtId="44" fontId="0" fillId="0" borderId="0" xfId="0" applyNumberFormat="1"/>
    <xf numFmtId="44" fontId="7" fillId="0" borderId="1" xfId="0" applyNumberFormat="1" applyFont="1" applyBorder="1"/>
    <xf numFmtId="44" fontId="9" fillId="0" borderId="0" xfId="0" applyNumberFormat="1" applyFont="1"/>
    <xf numFmtId="44" fontId="7" fillId="0" borderId="1" xfId="1" applyNumberFormat="1" applyFont="1" applyBorder="1"/>
    <xf numFmtId="4" fontId="11" fillId="0" borderId="0" xfId="0" applyNumberFormat="1" applyFont="1"/>
    <xf numFmtId="4" fontId="2" fillId="0" borderId="0" xfId="0" applyNumberFormat="1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1"/>
  <sheetViews>
    <sheetView tabSelected="1" zoomScale="86" zoomScaleNormal="86" workbookViewId="0">
      <selection activeCell="J36" sqref="J36"/>
    </sheetView>
  </sheetViews>
  <sheetFormatPr defaultRowHeight="12.75" x14ac:dyDescent="0.2"/>
  <cols>
    <col min="1" max="1" width="31.7109375" customWidth="1"/>
    <col min="2" max="4" width="12.7109375" hidden="1" customWidth="1"/>
    <col min="5" max="5" width="11.140625" hidden="1" customWidth="1"/>
    <col min="6" max="6" width="2.7109375" hidden="1" customWidth="1"/>
    <col min="7" max="7" width="11.85546875" hidden="1" customWidth="1"/>
    <col min="8" max="8" width="12.42578125" style="14" hidden="1" customWidth="1"/>
    <col min="9" max="9" width="14" customWidth="1"/>
    <col min="10" max="10" width="59" customWidth="1"/>
    <col min="11" max="12" width="10.140625" bestFit="1" customWidth="1"/>
  </cols>
  <sheetData>
    <row r="1" spans="1:12" ht="18" x14ac:dyDescent="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2" ht="18" x14ac:dyDescent="0.25">
      <c r="A2" s="36" t="s">
        <v>54</v>
      </c>
      <c r="B2" s="37"/>
      <c r="C2" s="37"/>
      <c r="D2" s="37"/>
      <c r="E2" s="37"/>
      <c r="F2" s="37"/>
      <c r="G2" s="37"/>
      <c r="H2" s="37"/>
      <c r="I2" s="37"/>
      <c r="J2" s="37"/>
    </row>
    <row r="3" spans="1:12" ht="18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</row>
    <row r="4" spans="1:12" ht="15.75" x14ac:dyDescent="0.25">
      <c r="A4" s="1"/>
      <c r="B4" s="2"/>
      <c r="C4" s="2"/>
      <c r="D4" s="2"/>
      <c r="G4" s="3"/>
      <c r="H4" s="4"/>
      <c r="I4" s="5"/>
      <c r="J4" s="5"/>
    </row>
    <row r="5" spans="1:12" x14ac:dyDescent="0.2">
      <c r="A5" s="8"/>
      <c r="B5" s="6" t="s">
        <v>1</v>
      </c>
      <c r="C5" s="6" t="s">
        <v>1</v>
      </c>
      <c r="D5" s="6" t="s">
        <v>1</v>
      </c>
      <c r="E5" s="6" t="s">
        <v>2</v>
      </c>
      <c r="F5" s="6"/>
      <c r="G5" s="7" t="s">
        <v>3</v>
      </c>
      <c r="H5" s="7" t="s">
        <v>3</v>
      </c>
      <c r="I5" s="7" t="s">
        <v>55</v>
      </c>
      <c r="J5" s="7"/>
    </row>
    <row r="6" spans="1:12" x14ac:dyDescent="0.2">
      <c r="A6" s="19" t="s">
        <v>45</v>
      </c>
      <c r="B6" s="9" t="s">
        <v>4</v>
      </c>
      <c r="C6" s="9" t="s">
        <v>5</v>
      </c>
      <c r="D6" s="9" t="s">
        <v>6</v>
      </c>
      <c r="E6" s="10" t="s">
        <v>7</v>
      </c>
      <c r="F6" s="10"/>
      <c r="G6" s="11" t="s">
        <v>8</v>
      </c>
      <c r="H6" s="11" t="s">
        <v>7</v>
      </c>
      <c r="I6" s="11" t="s">
        <v>56</v>
      </c>
      <c r="J6" s="11" t="s">
        <v>9</v>
      </c>
    </row>
    <row r="7" spans="1:12" x14ac:dyDescent="0.2">
      <c r="A7" s="8" t="s">
        <v>10</v>
      </c>
      <c r="B7" s="8">
        <v>34776.949999999997</v>
      </c>
      <c r="C7" s="8" t="e">
        <f>B7-#REF!</f>
        <v>#REF!</v>
      </c>
      <c r="D7" s="8">
        <v>32249.95</v>
      </c>
      <c r="E7" s="12">
        <v>37311.25</v>
      </c>
      <c r="F7" s="12"/>
      <c r="G7" s="13">
        <v>30000</v>
      </c>
      <c r="H7" s="14">
        <v>18579.509999999998</v>
      </c>
      <c r="I7" s="29">
        <v>37000</v>
      </c>
    </row>
    <row r="8" spans="1:12" x14ac:dyDescent="0.2">
      <c r="A8" s="8" t="s">
        <v>36</v>
      </c>
      <c r="B8" s="8">
        <v>6737.49</v>
      </c>
      <c r="C8" s="8" t="e">
        <f>B8-#REF!</f>
        <v>#REF!</v>
      </c>
      <c r="D8" s="8">
        <v>3905.16</v>
      </c>
      <c r="E8" s="12">
        <v>6802.98</v>
      </c>
      <c r="F8" s="12"/>
      <c r="G8" s="12">
        <v>6000</v>
      </c>
      <c r="H8" s="14">
        <v>4656.1000000000004</v>
      </c>
      <c r="I8" s="29">
        <v>4000</v>
      </c>
    </row>
    <row r="9" spans="1:12" x14ac:dyDescent="0.2">
      <c r="A9" s="8" t="s">
        <v>11</v>
      </c>
      <c r="B9" s="8">
        <v>627.20000000000005</v>
      </c>
      <c r="C9" s="8" t="e">
        <f>B9-#REF!</f>
        <v>#REF!</v>
      </c>
      <c r="D9" s="8">
        <v>627.20000000000005</v>
      </c>
      <c r="E9" s="12">
        <v>0</v>
      </c>
      <c r="F9" s="12"/>
      <c r="G9" s="13">
        <v>0</v>
      </c>
      <c r="H9" s="14">
        <v>0</v>
      </c>
      <c r="I9" s="29"/>
    </row>
    <row r="10" spans="1:12" x14ac:dyDescent="0.2">
      <c r="A10" s="8" t="s">
        <v>12</v>
      </c>
      <c r="B10" s="8">
        <v>7505</v>
      </c>
      <c r="C10" s="8" t="e">
        <f>B10-#REF!</f>
        <v>#REF!</v>
      </c>
      <c r="D10" s="8">
        <v>6540</v>
      </c>
      <c r="E10" s="14">
        <v>4104.3500000000004</v>
      </c>
      <c r="F10" s="14"/>
      <c r="G10" s="13">
        <v>4000</v>
      </c>
      <c r="H10" s="14">
        <v>2530.71</v>
      </c>
      <c r="I10" s="29">
        <v>2000</v>
      </c>
    </row>
    <row r="11" spans="1:12" x14ac:dyDescent="0.2">
      <c r="A11" s="8" t="s">
        <v>13</v>
      </c>
      <c r="B11" s="8">
        <v>0</v>
      </c>
      <c r="C11" s="8" t="e">
        <f>B11-#REF!</f>
        <v>#REF!</v>
      </c>
      <c r="D11" s="8">
        <v>0</v>
      </c>
      <c r="E11" s="14">
        <v>1492.04</v>
      </c>
      <c r="F11" s="14"/>
      <c r="G11" s="13">
        <v>500</v>
      </c>
      <c r="H11" s="14">
        <v>914.89</v>
      </c>
      <c r="I11" s="29">
        <v>700</v>
      </c>
      <c r="J11" s="17"/>
      <c r="L11" s="15"/>
    </row>
    <row r="12" spans="1:12" x14ac:dyDescent="0.2">
      <c r="A12" s="8" t="s">
        <v>35</v>
      </c>
      <c r="B12" s="8"/>
      <c r="C12" s="8"/>
      <c r="D12" s="8"/>
      <c r="E12" s="14"/>
      <c r="F12" s="14"/>
      <c r="G12" s="13"/>
      <c r="I12" s="29"/>
      <c r="J12" s="17"/>
      <c r="L12" s="15"/>
    </row>
    <row r="13" spans="1:12" ht="13.5" thickBot="1" x14ac:dyDescent="0.25">
      <c r="A13" s="19" t="s">
        <v>46</v>
      </c>
      <c r="B13" s="18">
        <f>SUM(B7:B12)</f>
        <v>49646.639999999992</v>
      </c>
      <c r="C13" s="19" t="e">
        <f>B13-#REF!</f>
        <v>#REF!</v>
      </c>
      <c r="D13" s="18">
        <f>SUM(D7:D12)</f>
        <v>43322.31</v>
      </c>
      <c r="E13" s="18">
        <f>SUM(E7:E12)</f>
        <v>49710.619999999995</v>
      </c>
      <c r="F13" s="18"/>
      <c r="G13" s="18">
        <f>SUM(G7:G12)</f>
        <v>40500</v>
      </c>
      <c r="H13" s="18">
        <f>SUM(H7:H12)</f>
        <v>26681.21</v>
      </c>
      <c r="I13" s="30">
        <f>SUM(I7:I11)</f>
        <v>43700</v>
      </c>
      <c r="J13" s="15"/>
      <c r="L13" s="15"/>
    </row>
    <row r="14" spans="1:12" ht="13.5" thickTop="1" x14ac:dyDescent="0.2">
      <c r="A14" s="19"/>
      <c r="B14" s="18"/>
      <c r="C14" s="19"/>
      <c r="D14" s="18"/>
      <c r="E14" s="14"/>
      <c r="F14" s="14"/>
      <c r="G14" s="14"/>
      <c r="I14" s="29"/>
      <c r="J14" s="15"/>
    </row>
    <row r="15" spans="1:12" x14ac:dyDescent="0.2">
      <c r="A15" s="19" t="s">
        <v>34</v>
      </c>
      <c r="B15" s="8"/>
      <c r="C15" s="8"/>
      <c r="D15" s="8"/>
      <c r="I15" s="29"/>
    </row>
    <row r="16" spans="1:12" x14ac:dyDescent="0.2">
      <c r="A16" s="8" t="s">
        <v>14</v>
      </c>
      <c r="B16" s="8">
        <v>3000</v>
      </c>
      <c r="C16" s="8" t="e">
        <f>#REF!-B16</f>
        <v>#REF!</v>
      </c>
      <c r="D16" s="8">
        <v>225.23</v>
      </c>
      <c r="E16" s="12">
        <v>1291.07</v>
      </c>
      <c r="F16" s="12"/>
      <c r="G16" s="12">
        <v>3000</v>
      </c>
      <c r="H16" s="14">
        <v>10696.11</v>
      </c>
      <c r="I16" s="29">
        <v>1000</v>
      </c>
    </row>
    <row r="17" spans="1:11" x14ac:dyDescent="0.2">
      <c r="A17" s="8" t="s">
        <v>15</v>
      </c>
      <c r="B17" s="8"/>
      <c r="C17" s="8"/>
      <c r="D17" s="8"/>
      <c r="E17" s="12"/>
      <c r="F17" s="12"/>
      <c r="G17" s="12"/>
      <c r="I17" s="29">
        <v>300</v>
      </c>
    </row>
    <row r="18" spans="1:11" x14ac:dyDescent="0.2">
      <c r="A18" s="33" t="s">
        <v>16</v>
      </c>
      <c r="B18" s="22">
        <f>18318.94</f>
        <v>18318.939999999999</v>
      </c>
      <c r="C18" s="8" t="e">
        <f>#REF!-B18</f>
        <v>#REF!</v>
      </c>
      <c r="D18" s="8">
        <v>13647.15</v>
      </c>
      <c r="E18" s="14">
        <v>14471.48</v>
      </c>
      <c r="F18" s="14"/>
      <c r="G18" s="21" t="e">
        <f>#REF!-SUM(G16:G17)-SUM(G23:G48)</f>
        <v>#REF!</v>
      </c>
      <c r="H18" s="14">
        <v>8348.6200000000008</v>
      </c>
      <c r="I18" s="29"/>
      <c r="J18" s="23"/>
    </row>
    <row r="19" spans="1:11" hidden="1" x14ac:dyDescent="0.2">
      <c r="A19" s="8"/>
      <c r="B19" s="8"/>
      <c r="C19" s="8" t="e">
        <f>#REF!-B19</f>
        <v>#REF!</v>
      </c>
      <c r="D19" s="8"/>
      <c r="I19" s="29"/>
    </row>
    <row r="20" spans="1:11" x14ac:dyDescent="0.2">
      <c r="A20" s="8" t="s">
        <v>49</v>
      </c>
      <c r="B20" s="8"/>
      <c r="C20" s="8"/>
      <c r="D20" s="8"/>
      <c r="I20" s="29">
        <v>5000</v>
      </c>
    </row>
    <row r="21" spans="1:11" x14ac:dyDescent="0.2">
      <c r="A21" s="8" t="s">
        <v>50</v>
      </c>
      <c r="B21" s="8"/>
      <c r="C21" s="8"/>
      <c r="D21" s="8"/>
      <c r="I21" s="29">
        <v>7500</v>
      </c>
      <c r="J21" t="s">
        <v>52</v>
      </c>
    </row>
    <row r="22" spans="1:11" x14ac:dyDescent="0.2">
      <c r="A22" s="8"/>
      <c r="B22" s="8"/>
      <c r="C22" s="8"/>
      <c r="D22" s="8"/>
      <c r="I22" s="29"/>
    </row>
    <row r="23" spans="1:11" x14ac:dyDescent="0.2">
      <c r="A23" s="8" t="s">
        <v>37</v>
      </c>
      <c r="B23" s="8">
        <v>500</v>
      </c>
      <c r="C23" s="8" t="e">
        <f>#REF!-B23</f>
        <v>#REF!</v>
      </c>
      <c r="D23" s="8"/>
      <c r="E23" s="14">
        <f>747.54+145+100+25+196.25+26.68</f>
        <v>1240.47</v>
      </c>
      <c r="F23" s="14"/>
      <c r="G23">
        <v>1500</v>
      </c>
      <c r="H23" s="14">
        <v>1122.24</v>
      </c>
      <c r="I23" s="29">
        <v>1500</v>
      </c>
    </row>
    <row r="24" spans="1:11" x14ac:dyDescent="0.2">
      <c r="A24" s="8" t="s">
        <v>17</v>
      </c>
      <c r="B24" s="8">
        <v>567.20000000000005</v>
      </c>
      <c r="C24" s="8" t="e">
        <f>#REF!-B24</f>
        <v>#REF!</v>
      </c>
      <c r="D24" s="8">
        <v>435.94</v>
      </c>
      <c r="E24" s="14">
        <v>94.34</v>
      </c>
      <c r="F24" s="14"/>
      <c r="G24" s="12">
        <v>500</v>
      </c>
      <c r="H24" s="14">
        <v>101.21</v>
      </c>
      <c r="I24" s="29">
        <v>250</v>
      </c>
      <c r="J24" t="s">
        <v>18</v>
      </c>
    </row>
    <row r="25" spans="1:11" x14ac:dyDescent="0.2">
      <c r="A25" s="8" t="s">
        <v>19</v>
      </c>
      <c r="B25" s="8"/>
      <c r="C25" s="8"/>
      <c r="D25" s="8"/>
      <c r="E25" s="14">
        <v>0</v>
      </c>
      <c r="G25" s="12">
        <v>2000</v>
      </c>
      <c r="H25" s="14">
        <v>952.17</v>
      </c>
      <c r="I25" s="31">
        <v>1200</v>
      </c>
      <c r="J25" s="17"/>
    </row>
    <row r="26" spans="1:11" x14ac:dyDescent="0.2">
      <c r="A26" s="8" t="s">
        <v>29</v>
      </c>
      <c r="B26" s="8">
        <v>2388.9299999999998</v>
      </c>
      <c r="C26" s="8" t="e">
        <f>#REF!-B26</f>
        <v>#REF!</v>
      </c>
      <c r="D26" s="8">
        <v>2388.9299999999998</v>
      </c>
      <c r="E26" s="14">
        <f>386.71</f>
        <v>386.71</v>
      </c>
      <c r="F26" s="14"/>
      <c r="G26" s="25">
        <v>400</v>
      </c>
      <c r="H26" s="14">
        <v>202.79</v>
      </c>
      <c r="I26" s="29">
        <v>200</v>
      </c>
    </row>
    <row r="27" spans="1:11" x14ac:dyDescent="0.2">
      <c r="A27" s="33" t="s">
        <v>20</v>
      </c>
      <c r="B27" s="22"/>
      <c r="C27" s="8"/>
      <c r="D27" s="8"/>
      <c r="E27" s="14"/>
      <c r="G27" s="14"/>
      <c r="I27" s="29"/>
    </row>
    <row r="28" spans="1:11" x14ac:dyDescent="0.2">
      <c r="A28" s="8" t="s">
        <v>21</v>
      </c>
      <c r="B28" s="8">
        <v>1512.79</v>
      </c>
      <c r="C28" s="8" t="e">
        <f>#REF!-B28</f>
        <v>#REF!</v>
      </c>
      <c r="D28" s="8">
        <v>1512.79</v>
      </c>
      <c r="E28" s="14">
        <v>1969.68</v>
      </c>
      <c r="F28" s="14"/>
      <c r="G28" s="14">
        <v>1750</v>
      </c>
      <c r="H28" s="14">
        <f>1926.28-73.58</f>
        <v>1852.7</v>
      </c>
      <c r="I28" s="29">
        <v>2600</v>
      </c>
      <c r="J28" s="16"/>
      <c r="K28" s="21"/>
    </row>
    <row r="29" spans="1:11" x14ac:dyDescent="0.2">
      <c r="A29" s="8" t="s">
        <v>22</v>
      </c>
      <c r="B29" s="8">
        <f>113.4+178.39+235.97</f>
        <v>527.76</v>
      </c>
      <c r="C29" s="8" t="e">
        <f>#REF!-B29</f>
        <v>#REF!</v>
      </c>
      <c r="D29" s="8"/>
      <c r="E29" s="14">
        <f>154.45+574.84+18.72</f>
        <v>748.01</v>
      </c>
      <c r="F29" s="14"/>
      <c r="G29" s="14">
        <v>1000</v>
      </c>
      <c r="H29" s="14">
        <f>59.35+108.23+39.46+93.77+1280</f>
        <v>1580.81</v>
      </c>
      <c r="I29" s="29">
        <v>3000</v>
      </c>
    </row>
    <row r="30" spans="1:11" x14ac:dyDescent="0.2">
      <c r="A30" s="8" t="s">
        <v>23</v>
      </c>
      <c r="B30" s="22">
        <f>1327.5+187.22+368.53</f>
        <v>1883.25</v>
      </c>
      <c r="C30" s="8" t="e">
        <f>#REF!-B30</f>
        <v>#REF!</v>
      </c>
      <c r="D30" s="8"/>
      <c r="E30" s="14">
        <v>2051.89</v>
      </c>
      <c r="F30" s="14"/>
      <c r="G30" s="14">
        <v>2000</v>
      </c>
      <c r="H30" s="14">
        <f>2034.93</f>
        <v>2034.93</v>
      </c>
      <c r="I30" s="29">
        <v>2250</v>
      </c>
    </row>
    <row r="31" spans="1:11" ht="25.5" x14ac:dyDescent="0.2">
      <c r="A31" s="8" t="s">
        <v>39</v>
      </c>
      <c r="B31" s="8">
        <f>258.23+52.49+61.12+208.85+115.66+185.54</f>
        <v>881.89</v>
      </c>
      <c r="C31" s="8" t="e">
        <f>#REF!-B31</f>
        <v>#REF!</v>
      </c>
      <c r="D31" s="8">
        <f>258.23+52.49</f>
        <v>310.72000000000003</v>
      </c>
      <c r="E31" s="14">
        <v>625.20000000000005</v>
      </c>
      <c r="F31" s="14"/>
      <c r="G31" s="14">
        <v>1500</v>
      </c>
      <c r="H31" s="14">
        <f>73.58+98+56.97+30.48+102.27+136.17+70.34+112.58+61.1+61.1+89.12+30.48+34.71+90.81+630+144.15+61.1+107.15+40.6+61.1+55.19+61.1</f>
        <v>2208.1</v>
      </c>
      <c r="I31" s="29">
        <v>3000</v>
      </c>
      <c r="J31" s="24" t="s">
        <v>51</v>
      </c>
    </row>
    <row r="32" spans="1:11" x14ac:dyDescent="0.2">
      <c r="A32" s="8" t="s">
        <v>38</v>
      </c>
      <c r="B32" s="8"/>
      <c r="C32" s="8"/>
      <c r="D32" s="8"/>
      <c r="E32" s="14"/>
      <c r="F32" s="14"/>
      <c r="G32" s="14"/>
      <c r="I32" s="29">
        <v>800</v>
      </c>
      <c r="J32" s="24"/>
    </row>
    <row r="33" spans="1:10" x14ac:dyDescent="0.2">
      <c r="A33" s="8" t="s">
        <v>24</v>
      </c>
      <c r="B33" s="8">
        <f>702.54+254.05</f>
        <v>956.58999999999992</v>
      </c>
      <c r="C33" s="8" t="e">
        <f>#REF!-B33</f>
        <v>#REF!</v>
      </c>
      <c r="D33" s="8"/>
      <c r="E33" s="14">
        <f>740.64+619.73+34.16+211.54+48.69+110.77+720</f>
        <v>2485.5299999999997</v>
      </c>
      <c r="F33" s="14"/>
      <c r="G33" s="14">
        <v>2000</v>
      </c>
      <c r="H33" s="14">
        <f>450+218.43+352.85+94.49+152.15+1081.85</f>
        <v>2349.77</v>
      </c>
      <c r="I33" s="29">
        <v>2000</v>
      </c>
      <c r="J33" s="16"/>
    </row>
    <row r="34" spans="1:10" x14ac:dyDescent="0.2">
      <c r="A34" s="8"/>
      <c r="B34" s="8"/>
      <c r="C34" s="8"/>
      <c r="D34" s="8"/>
      <c r="E34" s="14">
        <v>150</v>
      </c>
      <c r="F34" s="14"/>
      <c r="G34" s="25">
        <v>0</v>
      </c>
      <c r="H34" s="14">
        <v>0</v>
      </c>
      <c r="I34" s="29"/>
      <c r="J34" s="16"/>
    </row>
    <row r="35" spans="1:10" x14ac:dyDescent="0.2">
      <c r="A35" s="33" t="s">
        <v>25</v>
      </c>
      <c r="B35" s="8">
        <v>1657.84</v>
      </c>
      <c r="C35" s="8" t="e">
        <f>#REF!-B35</f>
        <v>#REF!</v>
      </c>
      <c r="D35" s="8">
        <v>915.85</v>
      </c>
      <c r="I35" s="29"/>
      <c r="J35" s="14"/>
    </row>
    <row r="36" spans="1:10" x14ac:dyDescent="0.2">
      <c r="A36" s="8" t="s">
        <v>26</v>
      </c>
      <c r="B36" s="8"/>
      <c r="C36" s="8"/>
      <c r="D36" s="8"/>
      <c r="E36" s="12">
        <v>1797.7</v>
      </c>
      <c r="F36" s="12"/>
      <c r="G36" s="14">
        <v>1500</v>
      </c>
      <c r="H36" s="14">
        <v>1559.38</v>
      </c>
      <c r="I36" s="29">
        <v>1000</v>
      </c>
      <c r="J36" s="26" t="s">
        <v>53</v>
      </c>
    </row>
    <row r="37" spans="1:10" x14ac:dyDescent="0.2">
      <c r="A37" s="8"/>
      <c r="B37" s="8"/>
      <c r="C37" s="8"/>
      <c r="D37" s="8"/>
      <c r="E37" s="12"/>
      <c r="F37" s="12"/>
      <c r="G37" s="14"/>
      <c r="I37" s="29"/>
      <c r="J37" s="14"/>
    </row>
    <row r="38" spans="1:10" x14ac:dyDescent="0.2">
      <c r="A38" s="8" t="s">
        <v>27</v>
      </c>
      <c r="B38" s="8">
        <v>355</v>
      </c>
      <c r="C38" s="8" t="e">
        <f>#REF!-B38</f>
        <v>#REF!</v>
      </c>
      <c r="D38" s="8">
        <v>355</v>
      </c>
      <c r="E38" s="12">
        <v>355</v>
      </c>
      <c r="F38" s="12"/>
      <c r="G38" s="14">
        <v>355</v>
      </c>
      <c r="H38" s="14">
        <v>355</v>
      </c>
      <c r="I38" s="29">
        <v>355</v>
      </c>
      <c r="J38" s="17" t="s">
        <v>28</v>
      </c>
    </row>
    <row r="40" spans="1:10" x14ac:dyDescent="0.2">
      <c r="A40" s="33" t="s">
        <v>30</v>
      </c>
      <c r="B40" s="8">
        <v>718.59</v>
      </c>
      <c r="C40" s="8" t="e">
        <f>#REF!-B40</f>
        <v>#REF!</v>
      </c>
      <c r="D40" s="8">
        <v>413.09</v>
      </c>
      <c r="E40" s="14">
        <v>759.18</v>
      </c>
      <c r="F40" s="14"/>
      <c r="G40" s="25">
        <v>750</v>
      </c>
      <c r="H40" s="14">
        <v>1337.69</v>
      </c>
      <c r="I40" s="29"/>
      <c r="J40" s="24"/>
    </row>
    <row r="41" spans="1:10" x14ac:dyDescent="0.2">
      <c r="A41" s="8" t="s">
        <v>40</v>
      </c>
      <c r="B41" s="8"/>
      <c r="C41" s="8"/>
      <c r="D41" s="8"/>
      <c r="E41" s="14"/>
      <c r="F41" s="14"/>
      <c r="G41" s="25"/>
      <c r="I41" s="29">
        <v>1104</v>
      </c>
      <c r="J41" s="24" t="s">
        <v>41</v>
      </c>
    </row>
    <row r="42" spans="1:10" x14ac:dyDescent="0.2">
      <c r="A42" s="8" t="s">
        <v>42</v>
      </c>
      <c r="B42" s="8"/>
      <c r="C42" s="8"/>
      <c r="D42" s="8"/>
      <c r="E42" s="14"/>
      <c r="F42" s="14"/>
      <c r="G42" s="25"/>
      <c r="I42" s="29">
        <v>15</v>
      </c>
      <c r="J42" s="24"/>
    </row>
    <row r="43" spans="1:10" x14ac:dyDescent="0.2">
      <c r="A43" s="8" t="s">
        <v>43</v>
      </c>
      <c r="B43" s="8"/>
      <c r="C43" s="8"/>
      <c r="D43" s="8"/>
      <c r="E43" s="14"/>
      <c r="F43" s="14"/>
      <c r="G43" s="25"/>
      <c r="I43" s="29">
        <v>20</v>
      </c>
      <c r="J43" s="24"/>
    </row>
    <row r="44" spans="1:10" x14ac:dyDescent="0.2">
      <c r="A44" s="8" t="s">
        <v>57</v>
      </c>
      <c r="B44" s="8"/>
      <c r="C44" s="8"/>
      <c r="D44" s="8"/>
      <c r="E44" s="14"/>
      <c r="F44" s="14"/>
      <c r="G44" s="25"/>
      <c r="I44" s="29">
        <v>350</v>
      </c>
      <c r="J44" s="24"/>
    </row>
    <row r="45" spans="1:10" x14ac:dyDescent="0.2">
      <c r="A45" s="8" t="s">
        <v>44</v>
      </c>
      <c r="B45" s="8"/>
      <c r="C45" s="8"/>
      <c r="D45" s="8"/>
      <c r="E45" s="14"/>
      <c r="F45" s="14"/>
      <c r="G45" s="25"/>
      <c r="I45" s="29">
        <v>204</v>
      </c>
      <c r="J45" s="24"/>
    </row>
    <row r="46" spans="1:10" x14ac:dyDescent="0.2">
      <c r="A46" s="8"/>
      <c r="B46" s="8"/>
      <c r="C46" s="8"/>
      <c r="D46" s="8"/>
      <c r="E46" s="14"/>
      <c r="F46" s="14"/>
      <c r="G46" s="25"/>
      <c r="I46" s="29"/>
      <c r="J46" s="24"/>
    </row>
    <row r="47" spans="1:10" x14ac:dyDescent="0.2">
      <c r="A47" s="8" t="s">
        <v>31</v>
      </c>
      <c r="B47" s="8">
        <v>154.5</v>
      </c>
      <c r="C47" s="8" t="e">
        <f>#REF!-B47</f>
        <v>#REF!</v>
      </c>
      <c r="D47" s="8">
        <v>130.5</v>
      </c>
      <c r="E47" s="12">
        <v>48</v>
      </c>
      <c r="F47" s="12"/>
      <c r="G47" s="14">
        <v>50</v>
      </c>
      <c r="H47" s="14">
        <v>48</v>
      </c>
      <c r="I47" s="29">
        <v>52</v>
      </c>
      <c r="J47" s="17" t="s">
        <v>32</v>
      </c>
    </row>
    <row r="48" spans="1:10" x14ac:dyDescent="0.2">
      <c r="A48" s="8" t="s">
        <v>33</v>
      </c>
      <c r="B48" s="22">
        <v>0</v>
      </c>
      <c r="C48" s="8" t="e">
        <f>#REF!-B48</f>
        <v>#REF!</v>
      </c>
      <c r="D48" s="8"/>
      <c r="E48" s="12">
        <v>10035.790000000001</v>
      </c>
      <c r="F48" s="12"/>
      <c r="G48" s="14">
        <v>10000</v>
      </c>
      <c r="H48" s="14">
        <v>10000</v>
      </c>
      <c r="I48" s="29">
        <v>10000</v>
      </c>
      <c r="J48" s="21" t="s">
        <v>48</v>
      </c>
    </row>
    <row r="49" spans="1:19" ht="13.5" thickBot="1" x14ac:dyDescent="0.25">
      <c r="A49" s="19" t="s">
        <v>47</v>
      </c>
      <c r="B49" s="27">
        <f>SUM(B16:B48)</f>
        <v>33423.279999999999</v>
      </c>
      <c r="C49" s="20" t="e">
        <f>#REF!-B49</f>
        <v>#REF!</v>
      </c>
      <c r="D49" s="27">
        <f>SUM(D16:D48)</f>
        <v>20335.2</v>
      </c>
      <c r="E49" s="27">
        <f>SUM(E16:E48)</f>
        <v>38510.050000000003</v>
      </c>
      <c r="F49" s="27"/>
      <c r="G49" s="27" t="e">
        <f>SUM(G16:G48)</f>
        <v>#REF!</v>
      </c>
      <c r="H49" s="27">
        <f>SUM(H16:H48)</f>
        <v>44749.520000000004</v>
      </c>
      <c r="I49" s="32">
        <f>SUM(I16:I48)</f>
        <v>43700</v>
      </c>
      <c r="J49" s="15"/>
    </row>
    <row r="50" spans="1:19" hidden="1" x14ac:dyDescent="0.2">
      <c r="A50" s="19"/>
      <c r="B50" s="8"/>
      <c r="C50" s="8"/>
      <c r="D50" s="8"/>
    </row>
    <row r="51" spans="1:19" hidden="1" x14ac:dyDescent="0.2">
      <c r="A51" s="19"/>
      <c r="B51" s="8"/>
      <c r="C51" s="8"/>
      <c r="D51" s="8"/>
    </row>
    <row r="52" spans="1:19" hidden="1" x14ac:dyDescent="0.2">
      <c r="A52" s="19"/>
      <c r="B52" s="8"/>
      <c r="C52" s="8"/>
      <c r="D52" s="8"/>
    </row>
    <row r="53" spans="1:19" hidden="1" x14ac:dyDescent="0.2">
      <c r="A53" s="19"/>
      <c r="B53" s="8"/>
      <c r="C53" s="8"/>
      <c r="D53" s="8"/>
    </row>
    <row r="54" spans="1:19" ht="4.9000000000000004" hidden="1" customHeight="1" x14ac:dyDescent="0.2">
      <c r="A54" s="19"/>
      <c r="B54" s="8"/>
      <c r="C54" s="8"/>
      <c r="D54" s="8"/>
    </row>
    <row r="55" spans="1:19" hidden="1" x14ac:dyDescent="0.2">
      <c r="A55" s="19"/>
      <c r="B55" s="8"/>
      <c r="C55" s="8"/>
      <c r="D55" s="8"/>
    </row>
    <row r="56" spans="1:19" hidden="1" x14ac:dyDescent="0.2">
      <c r="A56" s="14"/>
      <c r="B56" s="14"/>
      <c r="C56" s="14"/>
      <c r="D56" s="14"/>
    </row>
    <row r="57" spans="1:19" ht="13.5" thickTop="1" x14ac:dyDescent="0.2">
      <c r="A57" s="14"/>
      <c r="B57" s="14"/>
      <c r="C57" s="14"/>
      <c r="D57" s="14"/>
      <c r="J57" s="14"/>
    </row>
    <row r="58" spans="1:19" x14ac:dyDescent="0.2">
      <c r="A58" s="20"/>
      <c r="B58" s="20"/>
      <c r="C58" s="20"/>
      <c r="D58" s="20"/>
      <c r="E58" s="20"/>
      <c r="G58" s="20"/>
      <c r="H58" s="20"/>
      <c r="I58" s="14"/>
      <c r="M58" s="20"/>
      <c r="N58" s="20"/>
      <c r="O58" s="20"/>
      <c r="P58" s="20"/>
      <c r="Q58" s="20"/>
      <c r="S58" s="20"/>
    </row>
    <row r="59" spans="1:19" x14ac:dyDescent="0.2">
      <c r="H59"/>
      <c r="I59" s="14"/>
    </row>
    <row r="60" spans="1:19" x14ac:dyDescent="0.2">
      <c r="A60" s="28"/>
      <c r="B60" s="28"/>
      <c r="C60" s="28"/>
      <c r="D60" s="28"/>
      <c r="E60" s="28"/>
      <c r="F60" s="28"/>
      <c r="G60" s="28"/>
      <c r="H60" s="20"/>
    </row>
    <row r="61" spans="1:19" x14ac:dyDescent="0.2">
      <c r="A61" s="28"/>
      <c r="B61" s="28"/>
      <c r="C61" s="28"/>
      <c r="D61" s="28"/>
      <c r="E61" s="28"/>
      <c r="F61" s="28"/>
      <c r="G61" s="28"/>
      <c r="H61" s="20"/>
    </row>
  </sheetData>
  <mergeCells count="3">
    <mergeCell ref="A1:J1"/>
    <mergeCell ref="A2:J2"/>
    <mergeCell ref="A3:J3"/>
  </mergeCells>
  <printOptions gridLines="1"/>
  <pageMargins left="0.48" right="0.35" top="0.75" bottom="0.75" header="0.3" footer="0.3"/>
  <pageSetup scale="60" fitToWidth="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2021-2022 Budget</vt:lpstr>
      <vt:lpstr>'2021-2022 Budget'!Print_Area</vt:lpstr>
    </vt:vector>
  </TitlesOfParts>
  <Company>CPCC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Michael bereis</cp:lastModifiedBy>
  <dcterms:created xsi:type="dcterms:W3CDTF">2019-04-06T16:54:25Z</dcterms:created>
  <dcterms:modified xsi:type="dcterms:W3CDTF">2021-09-12T22:26:59Z</dcterms:modified>
</cp:coreProperties>
</file>